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4-Отчет за собствения капитал" sheetId="4" r:id="rId4"/>
    <sheet name="3-Отчет за паричния поток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<sst xmlns="http://schemas.openxmlformats.org/spreadsheetml/2006/main" count="4319" uniqueCount="1000">
  <si>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</si>
  <si>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</si>
  <si>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</si>
  <si>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</si>
  <si>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</si>
  <si>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</si>
  <si>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</si>
  <si>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</si>
  <si>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</si>
  <si>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</si>
  <si>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</si>
  <si>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</si>
  <si>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</si>
  <si>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</si>
  <si>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</si>
  <si>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</si>
  <si>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</si>
  <si>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</si>
  <si>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</si>
  <si>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</si>
  <si>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</si>
  <si>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</si>
  <si>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</si>
  <si>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</si>
  <si>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</si>
  <si>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</si>
  <si>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</si>
  <si>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</si>
  <si>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</si>
  <si>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</si>
  <si>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</si>
  <si>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</si>
  <si>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</si>
  <si>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</si>
  <si>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</si>
  <si>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</si>
  <si>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</si>
  <si>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</si>
  <si>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</si>
  <si>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</si>
  <si>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</si>
  <si>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</si>
  <si>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</si>
  <si>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</si>
  <si>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</si>
  <si>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</si>
  <si>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</si>
  <si>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</si>
  <si>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</si>
  <si>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</si>
  <si>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</si>
  <si>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</si>
  <si>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</si>
  <si>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</si>
  <si>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</si>
  <si>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</si>
  <si>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</si>
  <si>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</si>
  <si>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</si>
  <si>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</si>
  <si>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</si>
  <si>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</si>
  <si>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</si>
  <si>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</si>
  <si>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</si>
  <si>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</si>
  <si>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</si>
  <si>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</si>
  <si>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</si>
  <si>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</si>
  <si>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</si>
  <si>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</si>
  <si>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</si>
  <si>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</si>
  <si>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</si>
  <si>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</si>
  <si>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</si>
  <si>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</si>
  <si>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</si>
  <si>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</si>
  <si>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</si>
  <si>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</si>
  <si>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</si>
  <si>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</si>
  <si>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</si>
  <si>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</si>
  <si>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</si>
  <si>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</si>
  <si>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</si>
  <si>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</si>
  <si>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</si>
  <si>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</si>
  <si>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</si>
  <si>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</si>
  <si>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</si>
  <si>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</si>
  <si>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</si>
  <si>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</si>
  <si>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</si>
  <si>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</si>
  <si>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</si>
  <si>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</si>
  <si>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</si>
  <si>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</si>
  <si>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</si>
  <si>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</si>
  <si>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</si>
  <si>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</si>
  <si>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</si>
  <si>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</si>
  <si>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</si>
  <si>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</si>
  <si>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</si>
  <si>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</si>
  <si>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</si>
  <si>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</si>
  <si>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</si>
  <si>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</si>
  <si>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</si>
  <si>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</si>
  <si>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</si>
  <si>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</si>
  <si>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</si>
  <si>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</si>
  <si>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</si>
  <si>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</si>
  <si>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</si>
  <si>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</si>
  <si>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</si>
  <si>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</si>
  <si>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</si>
  <si>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</si>
  <si>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</si>
  <si>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</si>
  <si>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</si>
  <si>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</si>
  <si>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</si>
  <si>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</si>
  <si>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</si>
  <si>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</si>
  <si>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</si>
  <si>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</si>
  <si>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</si>
  <si>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</si>
  <si>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</si>
  <si>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</si>
  <si>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</si>
  <si>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</si>
  <si>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</si>
  <si>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</si>
  <si>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</si>
  <si>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</si>
  <si>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</si>
  <si>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</si>
  <si>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</si>
  <si>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</si>
  <si>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</si>
  <si>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</si>
  <si>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</si>
  <si>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</si>
  <si>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</si>
  <si>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</si>
  <si>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</si>
  <si>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</si>
  <si>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</si>
  <si>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</si>
  <si>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</si>
  <si>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</si>
  <si>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</si>
  <si>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</si>
  <si>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</si>
  <si>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</si>
  <si>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</si>
  <si>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</si>
  <si>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</si>
  <si>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</si>
  <si>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</si>
  <si>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</si>
  <si>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</si>
  <si>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</si>
  <si>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</si>
  <si>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</si>
  <si>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</si>
  <si>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</si>
  <si>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</si>
  <si>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</si>
  <si>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</si>
  <si>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</si>
  <si>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</si>
  <si>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</si>
  <si>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</si>
  <si>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</si>
  <si>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</si>
  <si>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</si>
  <si>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</si>
  <si>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</si>
  <si>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</si>
  <si>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</si>
  <si>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</si>
  <si>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</si>
  <si>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</si>
  <si>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</si>
  <si>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</si>
  <si>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</si>
  <si>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</si>
  <si>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</si>
  <si>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</si>
  <si>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</si>
  <si>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</si>
  <si>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</si>
  <si>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</si>
  <si>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</si>
  <si>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</si>
  <si>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</si>
  <si>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</si>
  <si>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</si>
  <si>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</si>
  <si>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</si>
  <si>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</si>
  <si>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</si>
  <si>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</si>
  <si>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</si>
  <si>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</si>
  <si>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</si>
  <si>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</si>
  <si>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</si>
  <si>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</si>
  <si>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</si>
  <si>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</si>
  <si>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</si>
  <si>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</si>
  <si>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</si>
  <si>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</si>
  <si>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</si>
  <si>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</si>
  <si>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</si>
  <si>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</si>
  <si>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</si>
  <si>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</si>
  <si>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</si>
  <si>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</si>
  <si>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</si>
  <si>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</si>
  <si>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</si>
  <si>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</si>
  <si>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</si>
  <si>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</si>
  <si>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</si>
  <si>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</si>
  <si>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</si>
  <si>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</si>
  <si>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</si>
  <si>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</si>
  <si>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</si>
  <si>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</si>
  <si>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</si>
  <si>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</si>
  <si>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</si>
  <si>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</si>
  <si>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</si>
  <si>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</si>
  <si>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</si>
  <si>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</si>
  <si>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</si>
  <si>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</si>
  <si>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</si>
  <si>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</si>
  <si>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</si>
  <si>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</si>
  <si>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</si>
  <si>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</si>
  <si>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</si>
  <si>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</si>
  <si>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</si>
  <si>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</si>
  <si>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</si>
  <si>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</si>
  <si>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</si>
  <si>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</si>
  <si>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</si>
  <si>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</si>
  <si>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</si>
  <si>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</si>
  <si>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</si>
  <si>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</si>
  <si>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</si>
  <si>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</si>
  <si>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</si>
  <si>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</si>
  <si>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</si>
  <si>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</si>
  <si>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</si>
  <si>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</si>
  <si>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</si>
  <si>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</si>
  <si>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</si>
  <si>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</si>
  <si>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</si>
  <si>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</si>
  <si>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</si>
  <si>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</si>
  <si>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</si>
  <si>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</si>
  <si>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</si>
  <si>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</si>
  <si>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</si>
  <si>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</si>
  <si>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</si>
  <si>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</si>
  <si>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</si>
  <si>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</si>
  <si>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</si>
  <si>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</si>
  <si>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</si>
  <si>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</si>
  <si>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</si>
  <si>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</si>
  <si>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</si>
  <si>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</si>
  <si>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</si>
  <si>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</si>
  <si>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</si>
  <si>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</si>
  <si>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</si>
  <si>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</si>
  <si>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</si>
  <si>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</si>
  <si>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</si>
  <si>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</si>
  <si>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</si>
  <si>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</si>
  <si>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</si>
  <si>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</si>
  <si>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</si>
  <si>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</si>
  <si>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</si>
  <si>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</si>
  <si>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</si>
  <si>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</si>
  <si>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</si>
  <si>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</si>
  <si>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</si>
  <si>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</si>
  <si>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</si>
  <si>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</si>
  <si>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</si>
  <si>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</si>
  <si>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</si>
  <si>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</si>
  <si>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</si>
  <si>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</si>
  <si>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</si>
  <si>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</si>
  <si>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</si>
  <si>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</si>
  <si>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</si>
  <si>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</si>
  <si>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</si>
  <si>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</si>
  <si>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</si>
  <si>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</si>
  <si>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</si>
  <si>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</si>
  <si>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</si>
  <si>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</si>
  <si>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</si>
  <si>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</si>
  <si>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</si>
  <si>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</si>
  <si>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</si>
  <si>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</si>
  <si>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</si>
  <si>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</si>
  <si>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</si>
  <si>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</si>
  <si>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</si>
  <si>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</si>
  <si>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</si>
  <si>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</si>
  <si>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</si>
  <si>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</si>
  <si>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</si>
  <si>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</si>
  <si>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</si>
  <si>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</si>
  <si>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</si>
  <si>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</si>
  <si>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</si>
  <si>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</si>
  <si>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</si>
  <si>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</si>
  <si>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</si>
  <si>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</si>
  <si>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</si>
  <si>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</si>
  <si>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</si>
  <si>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</si>
  <si>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</si>
  <si>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</si>
  <si>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</si>
  <si>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</si>
  <si>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</si>
  <si>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</si>
  <si>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</si>
  <si>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</si>
  <si>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</si>
  <si>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</si>
  <si>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</si>
  <si>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</si>
  <si>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</si>
  <si>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</si>
  <si>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</si>
  <si>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</si>
  <si>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</si>
  <si>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</si>
  <si>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</si>
  <si>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</si>
  <si>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</si>
  <si>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</si>
  <si>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</si>
  <si>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</si>
  <si>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</si>
  <si>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</si>
  <si>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</si>
  <si>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</si>
  <si>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</si>
  <si>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</si>
  <si>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</si>
  <si>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</si>
  <si>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</si>
  <si>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</si>
  <si>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</si>
  <si>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</si>
  <si>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</si>
  <si>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</si>
  <si>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</si>
  <si>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</si>
  <si>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</si>
  <si>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</si>
  <si>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</si>
  <si>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</si>
  <si>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</si>
  <si>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</si>
  <si>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</si>
  <si>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</si>
  <si>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</si>
  <si>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</si>
  <si>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</si>
  <si>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</si>
  <si>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</si>
  <si>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</si>
  <si>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</si>
  <si>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</si>
  <si>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</si>
  <si>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</si>
  <si>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</si>
  <si>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</si>
  <si>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</si>
  <si>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</si>
  <si>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</si>
  <si>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</si>
  <si>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</si>
  <si>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</si>
  <si>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</si>
  <si>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</si>
  <si>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</si>
  <si>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</si>
  <si>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</si>
  <si>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</si>
  <si>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</si>
  <si>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</si>
  <si>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</si>
  <si>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</si>
  <si>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</si>
  <si>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</si>
  <si>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</si>
  <si>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</si>
  <si>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</si>
  <si>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</si>
  <si>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</si>
  <si>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</si>
  <si>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</si>
  <si>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</si>
  <si>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</si>
  <si>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</si>
  <si>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</si>
  <si>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</si>
  <si>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</si>
  <si>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</si>
  <si>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</si>
  <si>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</si>
  <si>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</si>
  <si>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</si>
  <si>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</si>
  <si>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</si>
  <si>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</si>
  <si>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</si>
  <si>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</si>
  <si>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</si>
  <si>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</si>
  <si>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</si>
  <si>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</si>
  <si>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</si>
  <si>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</si>
  <si>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</si>
  <si>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</si>
  <si>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</si>
  <si>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</si>
  <si>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</si>
  <si>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</si>
  <si>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</si>
  <si>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</si>
  <si>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</si>
  <si>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</si>
  <si>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</si>
  <si>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</si>
  <si>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</si>
  <si>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</si>
  <si>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</si>
  <si>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</si>
  <si>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</si>
  <si>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</si>
  <si>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</si>
  <si>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</si>
  <si>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</si>
  <si>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</si>
  <si>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</si>
  <si>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</si>
  <si>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</si>
  <si>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</si>
  <si>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</si>
  <si>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</si>
  <si>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</si>
  <si>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</si>
  <si>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</si>
  <si>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</si>
  <si>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</si>
  <si>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</si>
  <si>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</si>
  <si>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</si>
  <si>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</si>
  <si>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</si>
  <si>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</si>
  <si>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</si>
  <si>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</si>
  <si>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</si>
  <si>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</si>
  <si>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</si>
  <si>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</si>
  <si>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</si>
  <si>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</si>
  <si>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</si>
  <si>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</si>
  <si>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</si>
  <si>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</si>
  <si>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</si>
  <si>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</si>
  <si>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</si>
  <si>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</si>
  <si>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</si>
  <si>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</si>
  <si>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</si>
  <si>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</si>
  <si>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</si>
  <si>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</si>
  <si>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</si>
  <si>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</si>
  <si>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</si>
  <si>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</si>
  <si>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</si>
  <si>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</si>
  <si>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</si>
  <si>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</si>
  <si>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</si>
  <si>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</si>
  <si>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</si>
  <si>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</si>
  <si>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</si>
  <si>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</si>
  <si>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</si>
  <si>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</si>
  <si>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</si>
  <si>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</si>
  <si>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</si>
  <si>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</si>
  <si>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</si>
  <si>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</si>
  <si>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</si>
  <si>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</si>
  <si>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</si>
  <si>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</si>
  <si>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</si>
  <si>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</si>
  <si>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</si>
  <si>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</si>
  <si>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</si>
  <si>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</si>
  <si>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</si>
  <si>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</si>
  <si>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</si>
  <si>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</si>
  <si>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</si>
  <si>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</si>
  <si>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</si>
  <si>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</si>
  <si>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</si>
  <si>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</si>
  <si>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</si>
  <si>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</si>
  <si>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</si>
  <si>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</si>
  <si>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</si>
  <si>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</si>
  <si>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</si>
  <si>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</si>
  <si>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</si>
  <si>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</si>
  <si>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</si>
  <si>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</si>
  <si>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</si>
  <si>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</si>
  <si>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</si>
  <si>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</si>
  <si>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</si>
  <si>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</si>
  <si>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</si>
  <si>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</si>
  <si>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</si>
  <si>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</si>
  <si>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</si>
  <si>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</si>
  <si>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</si>
  <si>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</si>
  <si>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</si>
  <si>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</si>
  <si>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</si>
  <si>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</si>
  <si>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</si>
  <si>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</si>
  <si>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</si>
  <si>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</si>
  <si>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</si>
  <si>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</si>
  <si>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</si>
  <si>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</si>
  <si>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</si>
  <si>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</si>
  <si>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</si>
  <si>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</si>
  <si>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</si>
  <si>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</si>
  <si>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</si>
  <si>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</si>
  <si>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</si>
  <si>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</si>
  <si>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</si>
  <si>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</si>
  <si>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</si>
  <si>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</si>
  <si>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</si>
  <si>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</si>
  <si>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</si>
  <si>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</si>
  <si>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</si>
  <si>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</si>
  <si>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</si>
  <si>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</si>
  <si>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</si>
  <si>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</si>
  <si>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</si>
  <si>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</si>
  <si>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</si>
  <si>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</si>
  <si>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</si>
  <si>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</si>
  <si>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</si>
  <si>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</si>
  <si>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</si>
  <si>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</si>
  <si>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</si>
  <si>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</si>
  <si>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</si>
  <si>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</si>
  <si>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</si>
  <si>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</si>
  <si>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</si>
  <si>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</si>
  <si>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</si>
  <si>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</si>
  <si>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</si>
  <si>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</si>
  <si>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</si>
  <si>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</si>
  <si>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</si>
  <si>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</si>
  <si>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</si>
  <si>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</si>
  <si>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</si>
  <si>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</si>
  <si>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</si>
  <si>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</si>
  <si>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</si>
  <si>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</si>
  <si>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</si>
  <si>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</si>
  <si>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</si>
  <si>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</si>
  <si>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</si>
  <si>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</si>
  <si>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</si>
  <si>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</si>
  <si>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</si>
  <si>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</si>
  <si>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</si>
  <si>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</si>
  <si>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</si>
  <si>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</si>
  <si>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</si>
  <si>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</si>
  <si>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</si>
  <si>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</si>
  <si>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</si>
  <si>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</si>
  <si>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</si>
  <si>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</si>
  <si>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</si>
  <si>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</si>
  <si>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</si>
  <si>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</si>
  <si>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</si>
  <si>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</si>
  <si>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</si>
  <si>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</si>
  <si>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</si>
  <si>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</si>
  <si>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</si>
  <si>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</si>
  <si>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</si>
  <si>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</si>
  <si>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</si>
  <si>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</si>
  <si>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</si>
  <si>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</si>
  <si>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</si>
  <si>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</si>
  <si>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</si>
  <si>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</si>
  <si>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</si>
  <si>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</si>
  <si>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</si>
  <si>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</si>
  <si>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</si>
  <si>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</si>
  <si>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</si>
  <si>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</si>
  <si>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</si>
  <si>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</si>
  <si>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</si>
  <si>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</si>
  <si>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</si>
  <si>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</si>
  <si>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</si>
  <si>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</si>
  <si>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</si>
  <si>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</si>
  <si>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</si>
  <si>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</si>
  <si>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</si>
  <si>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</si>
  <si>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</si>
  <si>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</si>
  <si>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</si>
  <si>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</si>
  <si>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</si>
  <si>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</si>
  <si>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</si>
  <si>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</si>
  <si>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</si>
  <si>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</si>
  <si>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</si>
  <si>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</si>
  <si>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</si>
  <si>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</si>
  <si>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</si>
  <si>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</si>
  <si>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</si>
  <si>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</si>
  <si>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</si>
  <si>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</si>
  <si>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</si>
  <si>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</si>
  <si>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</si>
  <si>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</si>
  <si>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</si>
  <si>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</si>
  <si>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</si>
  <si>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</si>
  <si>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</si>
  <si>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</si>
  <si>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</si>
  <si>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</si>
  <si>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</si>
  <si>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</si>
  <si>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</si>
  <si>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</si>
  <si>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</si>
  <si>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</si>
  <si>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</si>
  <si>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</si>
  <si>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</si>
  <si>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</si>
  <si>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</si>
  <si>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</si>
  <si>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</si>
  <si>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</si>
  <si>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</si>
  <si>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</si>
  <si>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</si>
  <si>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</si>
  <si>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</si>
  <si>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</si>
  <si>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</si>
  <si>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</si>
  <si>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</si>
  <si>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</si>
  <si>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</si>
  <si>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</si>
  <si>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</si>
  <si>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</si>
  <si>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</si>
  <si>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</si>
  <si>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</si>
  <si>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</si>
  <si>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</si>
  <si>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</si>
  <si>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</si>
  <si>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</si>
  <si>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</si>
  <si>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</si>
  <si>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</si>
  <si>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</si>
  <si>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</si>
  <si>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</si>
  <si>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</si>
  <si>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</si>
  <si>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</si>
  <si>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</si>
  <si>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</si>
  <si>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</si>
  <si>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</si>
  <si>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</si>
  <si>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</si>
  <si>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</si>
  <si>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</si>
  <si>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</si>
  <si>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</si>
  <si>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</si>
  <si>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</si>
  <si>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</si>
  <si>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</si>
  <si>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</si>
  <si>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</si>
  <si>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</si>
  <si>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</si>
  <si>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</si>
  <si>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</si>
  <si>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</si>
  <si>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</si>
  <si>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</si>
  <si>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</si>
  <si>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</si>
  <si>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</si>
  <si>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</si>
  <si>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</si>
  <si>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</si>
  <si>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</si>
  <si>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</si>
  <si>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</si>
  <si>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</si>
  <si>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</si>
  <si>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</si>
  <si>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</si>
  <si>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</si>
  <si>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</si>
  <si>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</si>
  <si>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</si>
  <si>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</si>
  <si>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</si>
  <si>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</si>
  <si>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</si>
  <si>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</si>
  <si>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</si>
  <si>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</si>
  <si>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</si>
  <si>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</si>
  <si>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</si>
  <si>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</si>
  <si>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</si>
  <si>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</si>
  <si>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</si>
  <si>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</si>
  <si>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</si>
  <si>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</si>
  <si>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</si>
  <si>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</si>
  <si>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</si>
  <si>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</si>
  <si>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</si>
  <si>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</si>
  <si>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</si>
  <si>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</si>
  <si>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</si>
  <si>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</si>
  <si>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</si>
  <si>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</si>
  <si>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</si>
  <si>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</si>
  <si>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</si>
  <si>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</si>
  <si>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</si>
  <si>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</si>
  <si>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</si>
  <si>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</si>
  <si>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</si>
  <si>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</si>
  <si>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</si>
  <si>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</si>
  <si>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</si>
  <si>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</si>
  <si>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</si>
  <si>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</si>
  <si>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</si>
  <si>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</si>
  <si>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</si>
  <si>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</si>
  <si>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</si>
  <si>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</si>
  <si>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</si>
  <si>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</si>
  <si>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</si>
  <si>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</si>
  <si>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</si>
  <si>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</si>
  <si>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</si>
  <si>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</si>
  <si>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</si>
  <si>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</si>
  <si>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</si>
  <si>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</si>
  <si>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</si>
  <si>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</si>
  <si>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</si>
  <si>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</si>
  <si>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</si>
  <si>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</si>
  <si>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</si>
  <si>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</si>
  <si>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</si>
  <si>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</si>
  <si>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</si>
  <si>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</si>
  <si>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</si>
  <si>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</si>
  <si>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</si>
  <si>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</si>
  <si>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</si>
  <si>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</si>
  <si>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</si>
  <si>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</si>
  <si>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</si>
  <si>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</si>
  <si>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</si>
  <si>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</si>
  <si>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</si>
  <si>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</si>
  <si>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</si>
  <si>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</si>
  <si>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</si>
  <si>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</si>
  <si>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</si>
  <si>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</si>
  <si>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</si>
  <si>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</si>
  <si>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</si>
  <si>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</si>
  <si>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</si>
  <si>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</si>
  <si>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</si>
  <si>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</si>
  <si>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</si>
  <si>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</si>
  <si>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</si>
  <si>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</si>
  <si>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р-н Одесос, ул. Шипка № 10, ет. 5</t>
  </si>
  <si>
    <t>+359883452002; +359882 533 006;</t>
  </si>
  <si>
    <t>gmr.reit@gmr-reit.com</t>
  </si>
  <si>
    <t>www.gmr-reit.com</t>
  </si>
  <si>
    <t>"ИНВЕСТОР.БГ" АД</t>
  </si>
  <si>
    <t>Кремена Георгиева Иванова</t>
  </si>
  <si>
    <t>Управител на "МК-АКАУНТ"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</si>
</sst>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45502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Кремена Георгиева Иванова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1057</v>
      </c>
      <c r="D6" s="675">
        <f aca="true" t="shared" si="0" ref="D6:D15">C6-E6</f>
        <v>0</v>
      </c>
      <c r="E6" s="674">
        <f>'1-Баланс'!G95</f>
        <v>1057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936</v>
      </c>
      <c r="D7" s="675">
        <f t="shared" si="0"/>
        <v>286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62</v>
      </c>
      <c r="D8" s="675">
        <f t="shared" si="0"/>
        <v>0</v>
      </c>
      <c r="E8" s="674">
        <f>ABS('2-Отчет за доходите'!C44)-ABS('2-Отчет за доходите'!G44)</f>
        <v>62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54</v>
      </c>
      <c r="D9" s="675">
        <f t="shared" si="0"/>
        <v>0</v>
      </c>
      <c r="E9" s="674">
        <f>'3-Отчет за паричния поток'!C45</f>
        <v>54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117</v>
      </c>
      <c r="D10" s="675">
        <f t="shared" si="0"/>
        <v>0</v>
      </c>
      <c r="E10" s="674">
        <f>'3-Отчет за паричния поток'!C46</f>
        <v>117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936</v>
      </c>
      <c r="D11" s="675">
        <f t="shared" si="0"/>
        <v>0</v>
      </c>
      <c r="E11" s="674">
        <f>'4-Отчет за собствения капитал'!L34</f>
        <v>936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0.4626865671641791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0.06623931623931624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0.512396694214876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0.0586565752128666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1.8611111111111112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0.9917355371900827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0.9834710743801653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0.9669421487603306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0.9669421487603306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0.14300960512273211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0.12677388836329234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0.12927350427350429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0.11447492904446548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0.06623931623931624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0.4626865671641791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1.9516129032258065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937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937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117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117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120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1057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65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84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84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62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146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936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108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121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72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72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62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72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62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62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62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134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134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134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134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162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-55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63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63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117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117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65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65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65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65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84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84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62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874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874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62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936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936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870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870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870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870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870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870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870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870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108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108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121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121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937</v>
      </c>
      <c r="D21" s="477">
        <v>937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</v>
      </c>
      <c r="H22" s="614">
        <f>SUM(H23:H25)</f>
        <v>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65</v>
      </c>
      <c r="H24" s="196">
        <v>65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140</v>
      </c>
      <c r="H26" s="598">
        <f>H20+H21+H22</f>
        <v>140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84</v>
      </c>
      <c r="H28" s="596">
        <f>SUM(H29:H31)</f>
        <v>-21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84</v>
      </c>
      <c r="H29" s="196">
        <v>-21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62</v>
      </c>
      <c r="H32" s="196">
        <v>105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146</v>
      </c>
      <c r="H34" s="598">
        <f>H28+H32+H33</f>
        <v>84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936</v>
      </c>
      <c r="H37" s="600">
        <f>H26+H18+H34</f>
        <v>874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937</v>
      </c>
      <c r="D56" s="602">
        <f>D20+D21+D22+D28+D33+D46+D52+D54+D55</f>
        <v>937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4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1</v>
      </c>
      <c r="E69" s="201" t="s">
        <v>79</v>
      </c>
      <c r="F69" s="93" t="s">
        <v>216</v>
      </c>
      <c r="G69" s="197">
        <v>108</v>
      </c>
      <c r="H69" s="196">
        <v>108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121</v>
      </c>
      <c r="H71" s="598">
        <f>H59+H60+H61+H69+H70</f>
        <v>121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121</v>
      </c>
      <c r="H79" s="600">
        <f>H71+H73+H75+H77</f>
        <v>121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117</v>
      </c>
      <c r="D89" s="196">
        <v>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117</v>
      </c>
      <c r="D92" s="598">
        <f>SUM(D88:D91)</f>
        <v>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120</v>
      </c>
      <c r="D94" s="602">
        <f>D65+D76+D85+D92+D93</f>
        <v>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1057</v>
      </c>
      <c r="D95" s="604">
        <f>D94+D56</f>
        <v>995</v>
      </c>
      <c r="E95" s="229" t="s">
        <v>941</v>
      </c>
      <c r="F95" s="489" t="s">
        <v>268</v>
      </c>
      <c r="G95" s="603">
        <f>G37+G40+G56+G79</f>
        <v>1057</v>
      </c>
      <c r="H95" s="604">
        <f>H37+H40+H56+H79</f>
        <v>995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45502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Кремена Георгиева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6" sqref="D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</v>
      </c>
      <c r="D13" s="317">
        <v>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134</v>
      </c>
      <c r="H14" s="317">
        <v>102</v>
      </c>
    </row>
    <row r="15" spans="1:8" ht="15.75">
      <c r="A15" s="194" t="s">
        <v>287</v>
      </c>
      <c r="B15" s="190" t="s">
        <v>288</v>
      </c>
      <c r="C15" s="316">
        <v>37</v>
      </c>
      <c r="D15" s="317">
        <v>36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134</v>
      </c>
      <c r="H16" s="629">
        <f>SUM(H12:H15)</f>
        <v>102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72</v>
      </c>
      <c r="D22" s="629">
        <f>SUM(D12:D18)+D19</f>
        <v>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72</v>
      </c>
      <c r="D31" s="635">
        <f>D29+D22</f>
        <v>67</v>
      </c>
      <c r="E31" s="251" t="s">
        <v>824</v>
      </c>
      <c r="F31" s="266" t="s">
        <v>331</v>
      </c>
      <c r="G31" s="253">
        <f>G16+G18+G27</f>
        <v>134</v>
      </c>
      <c r="H31" s="254">
        <f>H16+H18+H27</f>
        <v>102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62</v>
      </c>
      <c r="D33" s="244">
        <f>IF((H31-D31)&gt;0,H31-D31,0)</f>
        <v>35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72</v>
      </c>
      <c r="D36" s="637">
        <f>D31-D34+D35</f>
        <v>67</v>
      </c>
      <c r="E36" s="262" t="s">
        <v>346</v>
      </c>
      <c r="F36" s="256" t="s">
        <v>347</v>
      </c>
      <c r="G36" s="267">
        <f>G35-G34+G31</f>
        <v>134</v>
      </c>
      <c r="H36" s="268">
        <f>H35-H34+H31</f>
        <v>102</v>
      </c>
    </row>
    <row r="37" spans="1:8" ht="15.75">
      <c r="A37" s="261" t="s">
        <v>348</v>
      </c>
      <c r="B37" s="231" t="s">
        <v>349</v>
      </c>
      <c r="C37" s="634">
        <f>IF((G36-C36)&gt;0,G36-C36,0)</f>
        <v>62</v>
      </c>
      <c r="D37" s="635">
        <f>IF((H36-D36)&gt;0,H36-D36,0)</f>
        <v>35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</v>
      </c>
      <c r="D42" s="244">
        <f>+IF((H36-D36-D38)&gt;0,H36-D36-D38,0)</f>
        <v>35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</v>
      </c>
      <c r="D44" s="268">
        <f>IF(H42=0,IF(D42-D43&gt;0,D42-D43+H43,0),IF(H42-H43&lt;0,H43-H42+D42,0))</f>
        <v>35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134</v>
      </c>
      <c r="D45" s="631">
        <f>D36+D38+D42</f>
        <v>102</v>
      </c>
      <c r="E45" s="270" t="s">
        <v>373</v>
      </c>
      <c r="F45" s="272" t="s">
        <v>374</v>
      </c>
      <c r="G45" s="630">
        <f>G42+G36</f>
        <v>134</v>
      </c>
      <c r="H45" s="631">
        <f>H42+H36</f>
        <v>102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45502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Кремена Георгиева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65</v>
      </c>
      <c r="H13" s="585"/>
      <c r="I13" s="584">
        <f>'1-Баланс'!H29+'1-Баланс'!H32</f>
        <v>84</v>
      </c>
      <c r="J13" s="584">
        <f>'1-Баланс'!H30+'1-Баланс'!H33</f>
        <v>0</v>
      </c>
      <c r="K13" s="585"/>
      <c r="L13" s="584">
        <f>SUM(C13:K13)</f>
        <v>874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65</v>
      </c>
      <c r="H17" s="653">
        <f t="shared" si="2"/>
        <v>0</v>
      </c>
      <c r="I17" s="653">
        <f t="shared" si="2"/>
        <v>84</v>
      </c>
      <c r="J17" s="653">
        <f t="shared" si="2"/>
        <v>0</v>
      </c>
      <c r="K17" s="653">
        <f t="shared" si="2"/>
        <v>0</v>
      </c>
      <c r="L17" s="584">
        <f t="shared" si="1"/>
        <v>874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62</v>
      </c>
      <c r="J18" s="584">
        <f>+'1-Баланс'!G33</f>
        <v>0</v>
      </c>
      <c r="K18" s="585"/>
      <c r="L18" s="584">
        <f t="shared" si="1"/>
        <v>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65</v>
      </c>
      <c r="H31" s="653">
        <f t="shared" si="6"/>
        <v>0</v>
      </c>
      <c r="I31" s="653">
        <f t="shared" si="6"/>
        <v>146</v>
      </c>
      <c r="J31" s="653">
        <f t="shared" si="6"/>
        <v>0</v>
      </c>
      <c r="K31" s="653">
        <f t="shared" si="6"/>
        <v>0</v>
      </c>
      <c r="L31" s="584">
        <f t="shared" si="1"/>
        <v>936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65</v>
      </c>
      <c r="H34" s="587">
        <f t="shared" si="7"/>
        <v>0</v>
      </c>
      <c r="I34" s="587">
        <f t="shared" si="7"/>
        <v>146</v>
      </c>
      <c r="J34" s="587">
        <f t="shared" si="7"/>
        <v>0</v>
      </c>
      <c r="K34" s="587">
        <f t="shared" si="7"/>
        <v>0</v>
      </c>
      <c r="L34" s="651">
        <f t="shared" si="1"/>
        <v>936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45502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Кремена Георгиева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162</v>
      </c>
      <c r="D11" s="196">
        <v>126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-55</v>
      </c>
      <c r="D12" s="196">
        <v>-43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63</v>
      </c>
      <c r="D21" s="659">
        <f>SUM(D11:D20)</f>
        <v>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63</v>
      </c>
      <c r="D44" s="307">
        <f>D43+D33+D21</f>
        <v>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66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117</v>
      </c>
      <c r="D46" s="311">
        <f>D45+D44</f>
        <v>105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117</v>
      </c>
      <c r="D47" s="298">
        <v>105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17" t="s">
        <v>972</v>
      </c>
      <c r="B51" s="717"/>
      <c r="C51" s="717"/>
      <c r="D51" s="71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45502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Кремена Георгиева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45502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Кремена Георгиева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870</v>
      </c>
      <c r="E20" s="328"/>
      <c r="F20" s="328"/>
      <c r="G20" s="329">
        <f t="shared" si="2"/>
        <v>870</v>
      </c>
      <c r="H20" s="328"/>
      <c r="I20" s="328"/>
      <c r="J20" s="329">
        <f t="shared" si="3"/>
        <v>870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870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870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870</v>
      </c>
      <c r="H43" s="349">
        <f t="shared" si="11"/>
        <v>0</v>
      </c>
      <c r="I43" s="349">
        <f t="shared" si="11"/>
        <v>0</v>
      </c>
      <c r="J43" s="349">
        <f t="shared" si="11"/>
        <v>870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870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45502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Кремена Георгиева Иванова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</v>
      </c>
      <c r="D87" s="134">
        <f>SUM(D88:D92)+D96</f>
        <v>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108</v>
      </c>
      <c r="D97" s="197">
        <v>108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</v>
      </c>
      <c r="D98" s="433">
        <f>D87+D82+D77+D73+D97</f>
        <v>121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</v>
      </c>
      <c r="D99" s="427">
        <f>D98+D70+D68</f>
        <v>121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45502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Кремена Георгиева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45502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Кремена Георгиева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2021-12-10T13:26:48Z</cp:lastPrinted>
  <dcterms:created xsi:type="dcterms:W3CDTF">2006-09-16T00:00:00Z</dcterms:created>
  <dcterms:modified xsi:type="dcterms:W3CDTF">2024-07-29T07:04:50Z</dcterms:modified>
  <cp:category/>
  <cp:version/>
  <cp:contentType/>
  <cp:contentStatus/>
</cp:coreProperties>
</file>